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itsuki\Documents\ホルトパソコン講座\ホルトパソコン講座_2023\前期\テキスト\WordとExcelの連携\"/>
    </mc:Choice>
  </mc:AlternateContent>
  <xr:revisionPtr revIDLastSave="0" documentId="13_ncr:1_{4AAF9D14-1FC5-4F3C-A8E0-FEB8E1907DCA}" xr6:coauthVersionLast="47" xr6:coauthVersionMax="47" xr10:uidLastSave="{00000000-0000-0000-0000-000000000000}"/>
  <bookViews>
    <workbookView xWindow="7740" yWindow="900" windowWidth="20040" windowHeight="1432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L5" i="1"/>
  <c r="L6" i="1"/>
  <c r="L7" i="1"/>
  <c r="L8" i="1"/>
  <c r="L4" i="1"/>
  <c r="G7" i="1" l="1"/>
  <c r="H1" i="1"/>
  <c r="D11" i="1"/>
  <c r="E11" i="1"/>
  <c r="F11" i="1"/>
  <c r="D12" i="1"/>
  <c r="E12" i="1"/>
  <c r="F12" i="1"/>
  <c r="C12" i="1"/>
  <c r="C11" i="1"/>
  <c r="E10" i="1"/>
  <c r="F10" i="1"/>
  <c r="D10" i="1"/>
  <c r="C10" i="1"/>
  <c r="D9" i="1"/>
  <c r="E9" i="1"/>
  <c r="F9" i="1"/>
  <c r="G5" i="1"/>
  <c r="G6" i="1"/>
  <c r="G8" i="1"/>
  <c r="G4" i="1"/>
  <c r="C9" i="1"/>
  <c r="H8" i="1" l="1"/>
  <c r="M8" i="1"/>
  <c r="K8" i="1"/>
  <c r="J8" i="1"/>
  <c r="H4" i="1"/>
  <c r="M4" i="1"/>
  <c r="K4" i="1"/>
  <c r="J4" i="1"/>
  <c r="M6" i="1"/>
  <c r="K6" i="1"/>
  <c r="J6" i="1"/>
  <c r="H5" i="1"/>
  <c r="M5" i="1"/>
  <c r="K5" i="1"/>
  <c r="J5" i="1"/>
  <c r="H7" i="1"/>
  <c r="M7" i="1"/>
  <c r="K7" i="1"/>
  <c r="J7" i="1"/>
  <c r="G10" i="1"/>
  <c r="H10" i="1" s="1"/>
  <c r="G9" i="1"/>
  <c r="I5" i="1" s="1"/>
  <c r="H6" i="1"/>
  <c r="G11" i="1"/>
  <c r="H11" i="1" s="1"/>
  <c r="G12" i="1"/>
  <c r="H12" i="1" s="1"/>
  <c r="M9" i="1" l="1"/>
  <c r="I7" i="1"/>
  <c r="I6" i="1"/>
  <c r="I8" i="1"/>
  <c r="I9" i="1"/>
  <c r="I4" i="1"/>
  <c r="H9" i="1"/>
</calcChain>
</file>

<file path=xl/sharedStrings.xml><?xml version="1.0" encoding="utf-8"?>
<sst xmlns="http://schemas.openxmlformats.org/spreadsheetml/2006/main" count="29" uniqueCount="25">
  <si>
    <t>ドリンク名</t>
    <rPh sb="4" eb="5">
      <t>メイ</t>
    </rPh>
    <phoneticPr fontId="1"/>
  </si>
  <si>
    <t>昨年</t>
    <rPh sb="0" eb="2">
      <t>サクネン</t>
    </rPh>
    <phoneticPr fontId="1"/>
  </si>
  <si>
    <t>１日目</t>
    <rPh sb="0" eb="1">
      <t>ニチ</t>
    </rPh>
    <rPh sb="1" eb="2">
      <t>メ</t>
    </rPh>
    <phoneticPr fontId="1"/>
  </si>
  <si>
    <t>２日目</t>
    <rPh sb="0" eb="1">
      <t>ニチ</t>
    </rPh>
    <rPh sb="1" eb="2">
      <t>メ</t>
    </rPh>
    <phoneticPr fontId="1"/>
  </si>
  <si>
    <t>合計</t>
    <rPh sb="0" eb="2">
      <t>ゴウケイ</t>
    </rPh>
    <phoneticPr fontId="1"/>
  </si>
  <si>
    <t>目標数</t>
    <rPh sb="0" eb="2">
      <t>モクヒョウ</t>
    </rPh>
    <rPh sb="2" eb="3">
      <t>スウ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</si>
  <si>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</si>
  <si>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</si>
  <si>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</si>
  <si>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商品数</t>
    <rPh sb="0" eb="2">
      <t>ショウヒン</t>
    </rPh>
    <rPh sb="2" eb="3">
      <t>スウ</t>
    </rPh>
    <phoneticPr fontId="1"/>
  </si>
  <si>
    <t>前年比</t>
    <rPh sb="0" eb="3">
      <t>ゼンネンヒ</t>
    </rPh>
    <phoneticPr fontId="1"/>
  </si>
  <si>
    <t>割合</t>
    <rPh sb="0" eb="2">
      <t>ワリアイ</t>
    </rPh>
    <phoneticPr fontId="1"/>
  </si>
  <si>
    <t xml:space="preserve"> </t>
    <phoneticPr fontId="1"/>
  </si>
  <si>
    <t>判定</t>
    <rPh sb="0" eb="2">
      <t>ハンテイ</t>
    </rPh>
    <phoneticPr fontId="1"/>
  </si>
  <si>
    <t>順位</t>
    <rPh sb="0" eb="2">
      <t>ジュンイ</t>
    </rPh>
    <phoneticPr fontId="1"/>
  </si>
  <si>
    <t>コード</t>
    <phoneticPr fontId="1"/>
  </si>
  <si>
    <t>単価</t>
    <rPh sb="0" eb="2">
      <t>タンカ</t>
    </rPh>
    <phoneticPr fontId="1"/>
  </si>
  <si>
    <t>売上</t>
    <rPh sb="0" eb="2">
      <t>ウリアゲ</t>
    </rPh>
    <phoneticPr fontId="1"/>
  </si>
  <si>
    <t>商品一覧表</t>
    <rPh sb="0" eb="2">
      <t>ショウヒン</t>
    </rPh>
    <rPh sb="2" eb="4">
      <t>イチラン</t>
    </rPh>
    <rPh sb="4" eb="5">
      <t>ヒョウ</t>
    </rPh>
    <phoneticPr fontId="1"/>
  </si>
  <si>
    <t>クレープ</t>
  </si>
  <si>
    <t>チュロス</t>
  </si>
  <si>
    <t>わたあめ</t>
  </si>
  <si>
    <t>かき氷</t>
  </si>
  <si>
    <t>屋台販売実績</t>
    <rPh sb="0" eb="2">
      <t>ヤタイ</t>
    </rPh>
    <rPh sb="2" eb="4">
      <t>ハンバイ</t>
    </rPh>
    <rPh sb="4" eb="6">
      <t>ジッセキ</t>
    </rPh>
    <phoneticPr fontId="1"/>
  </si>
  <si>
    <t>りんご飴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</si>
</sst>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6" xfId="1" applyFont="1" applyBorder="1">
      <alignment vertical="center"/>
    </xf>
    <xf numFmtId="176" fontId="3" fillId="0" borderId="6" xfId="2" applyNumberFormat="1" applyFont="1" applyBorder="1">
      <alignment vertical="center"/>
    </xf>
    <xf numFmtId="176" fontId="3" fillId="0" borderId="13" xfId="2" applyNumberFormat="1" applyFont="1" applyBorder="1">
      <alignment vertical="center"/>
    </xf>
    <xf numFmtId="0" fontId="3" fillId="0" borderId="13" xfId="2" applyNumberFormat="1" applyFont="1" applyBorder="1" applyAlignment="1">
      <alignment horizontal="center" vertical="center"/>
    </xf>
    <xf numFmtId="0" fontId="3" fillId="0" borderId="10" xfId="2" applyNumberFormat="1" applyFont="1" applyBorder="1" applyAlignment="1">
      <alignment vertical="center"/>
    </xf>
    <xf numFmtId="0" fontId="3" fillId="0" borderId="6" xfId="2" applyNumberFormat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176" fontId="3" fillId="0" borderId="1" xfId="2" applyNumberFormat="1" applyFont="1" applyBorder="1">
      <alignment vertical="center"/>
    </xf>
    <xf numFmtId="176" fontId="3" fillId="0" borderId="11" xfId="2" applyNumberFormat="1" applyFont="1" applyBorder="1">
      <alignment vertical="center"/>
    </xf>
    <xf numFmtId="0" fontId="3" fillId="0" borderId="11" xfId="2" applyNumberFormat="1" applyFont="1" applyBorder="1" applyAlignment="1">
      <alignment horizontal="center" vertical="center"/>
    </xf>
    <xf numFmtId="0" fontId="3" fillId="0" borderId="11" xfId="2" applyNumberFormat="1" applyFont="1" applyBorder="1" applyAlignment="1">
      <alignment vertical="center"/>
    </xf>
    <xf numFmtId="0" fontId="3" fillId="0" borderId="1" xfId="2" applyNumberFormat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8" xfId="0" applyFont="1" applyBorder="1">
      <alignment vertical="center"/>
    </xf>
    <xf numFmtId="38" fontId="3" fillId="0" borderId="8" xfId="1" applyFont="1" applyBorder="1">
      <alignment vertical="center"/>
    </xf>
    <xf numFmtId="0" fontId="3" fillId="0" borderId="20" xfId="0" applyFont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Font="1" applyBorder="1">
      <alignment vertical="center"/>
    </xf>
    <xf numFmtId="176" fontId="3" fillId="0" borderId="4" xfId="2" applyNumberFormat="1" applyFont="1" applyBorder="1">
      <alignment vertical="center"/>
    </xf>
    <xf numFmtId="176" fontId="3" fillId="0" borderId="12" xfId="2" applyNumberFormat="1" applyFont="1" applyBorder="1">
      <alignment vertical="center"/>
    </xf>
    <xf numFmtId="0" fontId="3" fillId="0" borderId="12" xfId="2" applyNumberFormat="1" applyFont="1" applyBorder="1" applyAlignment="1">
      <alignment horizontal="center" vertical="center"/>
    </xf>
    <xf numFmtId="0" fontId="3" fillId="0" borderId="12" xfId="2" applyNumberFormat="1" applyFont="1" applyBorder="1" applyAlignment="1">
      <alignment vertical="center"/>
    </xf>
    <xf numFmtId="0" fontId="3" fillId="0" borderId="4" xfId="2" applyNumberFormat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13" xfId="2" applyNumberFormat="1" applyFont="1" applyBorder="1">
      <alignment vertical="center"/>
    </xf>
    <xf numFmtId="0" fontId="3" fillId="0" borderId="6" xfId="2" applyNumberFormat="1" applyFont="1" applyBorder="1">
      <alignment vertical="center"/>
    </xf>
    <xf numFmtId="38" fontId="3" fillId="0" borderId="7" xfId="2" applyNumberFormat="1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38" fontId="3" fillId="0" borderId="4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2" applyNumberFormat="1" applyFont="1" applyBorder="1" applyAlignment="1">
      <alignment vertical="center"/>
    </xf>
    <xf numFmtId="0" fontId="3" fillId="0" borderId="3" xfId="2" applyNumberFormat="1" applyFont="1" applyBorder="1" applyAlignment="1">
      <alignment vertical="center"/>
    </xf>
    <xf numFmtId="0" fontId="3" fillId="0" borderId="5" xfId="2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sqref="A1:M1048576"/>
    </sheetView>
  </sheetViews>
  <sheetFormatPr defaultRowHeight="18.75" x14ac:dyDescent="0.4"/>
  <cols>
    <col min="1" max="1" width="9" style="1"/>
    <col min="2" max="2" width="13.625" style="1" customWidth="1"/>
    <col min="3" max="3" width="9" style="1"/>
    <col min="4" max="4" width="9" style="1" customWidth="1"/>
    <col min="5" max="9" width="9" style="1"/>
    <col min="10" max="12" width="7.5" style="1" customWidth="1"/>
    <col min="13" max="13" width="9" style="1"/>
  </cols>
  <sheetData>
    <row r="1" spans="1:13" x14ac:dyDescent="0.4">
      <c r="D1" s="2" t="s">
        <v>23</v>
      </c>
      <c r="G1" s="1" t="s">
        <v>9</v>
      </c>
      <c r="H1" s="1">
        <f>COUNTA(B4:B8)</f>
        <v>5</v>
      </c>
    </row>
    <row r="2" spans="1:13" ht="19.5" thickBot="1" x14ac:dyDescent="0.45"/>
    <row r="3" spans="1:13" ht="19.5" thickBot="1" x14ac:dyDescent="0.45">
      <c r="A3" s="3" t="s">
        <v>15</v>
      </c>
      <c r="B3" s="4" t="s">
        <v>0</v>
      </c>
      <c r="C3" s="5" t="s">
        <v>1</v>
      </c>
      <c r="D3" s="5" t="s">
        <v>5</v>
      </c>
      <c r="E3" s="6" t="s">
        <v>2</v>
      </c>
      <c r="F3" s="6" t="s">
        <v>3</v>
      </c>
      <c r="G3" s="5" t="s">
        <v>4</v>
      </c>
      <c r="H3" s="5" t="s">
        <v>10</v>
      </c>
      <c r="I3" s="7" t="s">
        <v>11</v>
      </c>
      <c r="J3" s="7" t="s">
        <v>13</v>
      </c>
      <c r="K3" s="7" t="s">
        <v>14</v>
      </c>
      <c r="L3" s="5" t="s">
        <v>16</v>
      </c>
      <c r="M3" s="8" t="s">
        <v>17</v>
      </c>
    </row>
    <row r="4" spans="1:13" x14ac:dyDescent="0.4">
      <c r="A4" s="9">
        <v>101</v>
      </c>
      <c r="B4" s="10" t="str">
        <f>VLOOKUP(A4,$A$16:$C$20,2)</f>
        <v>クレープ</v>
      </c>
      <c r="C4" s="11">
        <v>483</v>
      </c>
      <c r="D4" s="11">
        <v>500</v>
      </c>
      <c r="E4" s="11">
        <v>250</v>
      </c>
      <c r="F4" s="11">
        <v>300</v>
      </c>
      <c r="G4" s="11">
        <f>SUM(E4:F4)</f>
        <v>550</v>
      </c>
      <c r="H4" s="12">
        <f>G4/C4</f>
        <v>1.1387163561076605</v>
      </c>
      <c r="I4" s="13">
        <f t="shared" ref="I4:I9" si="0">G4/$G$9</f>
        <v>0.3359804520464264</v>
      </c>
      <c r="J4" s="14" t="str">
        <f>IF(G4&gt;=D4,"○",IF(G4&gt;=C4,"△","×"))</f>
        <v>○</v>
      </c>
      <c r="K4" s="15">
        <f>_xlfn.RANK.EQ(G4,$G$4:$G$8,0)</f>
        <v>1</v>
      </c>
      <c r="L4" s="16">
        <f>VLOOKUP(A4,$A$16:$C$20,3)</f>
        <v>110</v>
      </c>
      <c r="M4" s="17">
        <f>G4*L4</f>
        <v>60500</v>
      </c>
    </row>
    <row r="5" spans="1:13" x14ac:dyDescent="0.4">
      <c r="A5" s="18">
        <v>102</v>
      </c>
      <c r="B5" s="19" t="str">
        <f t="shared" ref="B5:B8" si="1">VLOOKUP(A5,$A$16:$C$20,2)</f>
        <v>チュロス</v>
      </c>
      <c r="C5" s="20">
        <v>254</v>
      </c>
      <c r="D5" s="20">
        <v>300</v>
      </c>
      <c r="E5" s="20">
        <v>110</v>
      </c>
      <c r="F5" s="20">
        <v>90</v>
      </c>
      <c r="G5" s="20">
        <f t="shared" ref="G5:G8" si="2">SUM(E5:F5)</f>
        <v>200</v>
      </c>
      <c r="H5" s="21">
        <f t="shared" ref="H5:H12" si="3">G5/C5</f>
        <v>0.78740157480314965</v>
      </c>
      <c r="I5" s="22">
        <f t="shared" si="0"/>
        <v>0.12217470983506414</v>
      </c>
      <c r="J5" s="23" t="str">
        <f t="shared" ref="J5:J8" si="4">IF(G5&gt;=D5,"○",IF(G5&gt;=C5,"△","×"))</f>
        <v>×</v>
      </c>
      <c r="K5" s="24">
        <f t="shared" ref="K5:K8" si="5">_xlfn.RANK.EQ(G5,$G$4:$G$8,0)</f>
        <v>4</v>
      </c>
      <c r="L5" s="25">
        <f>VLOOKUP(A5,$A$16:$C$20,3)</f>
        <v>390</v>
      </c>
      <c r="M5" s="26">
        <f t="shared" ref="M5:M8" si="6">G5*L5</f>
        <v>78000</v>
      </c>
    </row>
    <row r="6" spans="1:13" x14ac:dyDescent="0.4">
      <c r="A6" s="18">
        <v>103</v>
      </c>
      <c r="B6" s="19" t="str">
        <f t="shared" si="1"/>
        <v>わたあめ</v>
      </c>
      <c r="C6" s="20">
        <v>295</v>
      </c>
      <c r="D6" s="20">
        <v>321</v>
      </c>
      <c r="E6" s="20">
        <v>100</v>
      </c>
      <c r="F6" s="20">
        <v>150</v>
      </c>
      <c r="G6" s="20">
        <f t="shared" si="2"/>
        <v>250</v>
      </c>
      <c r="H6" s="21">
        <f t="shared" si="3"/>
        <v>0.84745762711864403</v>
      </c>
      <c r="I6" s="22">
        <f t="shared" si="0"/>
        <v>0.15271838729383017</v>
      </c>
      <c r="J6" s="23" t="str">
        <f t="shared" si="4"/>
        <v>×</v>
      </c>
      <c r="K6" s="24">
        <f t="shared" si="5"/>
        <v>3</v>
      </c>
      <c r="L6" s="25">
        <f>VLOOKUP(A6,$A$16:$C$20,3)</f>
        <v>220</v>
      </c>
      <c r="M6" s="26">
        <f t="shared" si="6"/>
        <v>55000</v>
      </c>
    </row>
    <row r="7" spans="1:13" x14ac:dyDescent="0.4">
      <c r="A7" s="27">
        <v>104</v>
      </c>
      <c r="B7" s="28" t="str">
        <f t="shared" si="1"/>
        <v>かき氷</v>
      </c>
      <c r="C7" s="29">
        <v>182</v>
      </c>
      <c r="D7" s="29">
        <v>200</v>
      </c>
      <c r="E7" s="29">
        <v>87</v>
      </c>
      <c r="F7" s="29">
        <v>100</v>
      </c>
      <c r="G7" s="20">
        <f t="shared" ref="G7" si="7">SUM(E7:F7)</f>
        <v>187</v>
      </c>
      <c r="H7" s="21">
        <f t="shared" ref="H7" si="8">G7/C7</f>
        <v>1.0274725274725274</v>
      </c>
      <c r="I7" s="22">
        <f t="shared" si="0"/>
        <v>0.11423335369578497</v>
      </c>
      <c r="J7" s="23" t="str">
        <f t="shared" si="4"/>
        <v>△</v>
      </c>
      <c r="K7" s="24">
        <f t="shared" si="5"/>
        <v>5</v>
      </c>
      <c r="L7" s="25">
        <f>VLOOKUP(A7,$A$16:$C$20,3)</f>
        <v>300</v>
      </c>
      <c r="M7" s="26">
        <f t="shared" si="6"/>
        <v>56100</v>
      </c>
    </row>
    <row r="8" spans="1:13" ht="19.5" thickBot="1" x14ac:dyDescent="0.45">
      <c r="A8" s="30">
        <v>105</v>
      </c>
      <c r="B8" s="31" t="str">
        <f t="shared" si="1"/>
        <v>りんご飴</v>
      </c>
      <c r="C8" s="32">
        <v>324</v>
      </c>
      <c r="D8" s="32">
        <v>350</v>
      </c>
      <c r="E8" s="32">
        <v>200</v>
      </c>
      <c r="F8" s="32">
        <v>250</v>
      </c>
      <c r="G8" s="32">
        <f t="shared" si="2"/>
        <v>450</v>
      </c>
      <c r="H8" s="33">
        <f t="shared" si="3"/>
        <v>1.3888888888888888</v>
      </c>
      <c r="I8" s="34">
        <f t="shared" si="0"/>
        <v>0.27489309712889431</v>
      </c>
      <c r="J8" s="35" t="str">
        <f t="shared" si="4"/>
        <v>○</v>
      </c>
      <c r="K8" s="36">
        <f t="shared" si="5"/>
        <v>2</v>
      </c>
      <c r="L8" s="37">
        <f>VLOOKUP(A8,$A$16:$C$20,3)</f>
        <v>280</v>
      </c>
      <c r="M8" s="38">
        <f t="shared" si="6"/>
        <v>126000</v>
      </c>
    </row>
    <row r="9" spans="1:13" x14ac:dyDescent="0.4">
      <c r="A9" s="9"/>
      <c r="B9" s="10" t="s">
        <v>4</v>
      </c>
      <c r="C9" s="11">
        <f>SUM(C4:C8)</f>
        <v>1538</v>
      </c>
      <c r="D9" s="11">
        <f>SUM(D4:D8)</f>
        <v>1671</v>
      </c>
      <c r="E9" s="11">
        <f>SUM(E4:E8)</f>
        <v>747</v>
      </c>
      <c r="F9" s="11">
        <f>SUM(F4:F8)</f>
        <v>890</v>
      </c>
      <c r="G9" s="11">
        <f>SUM(G4:G8)</f>
        <v>1637</v>
      </c>
      <c r="H9" s="12">
        <f t="shared" si="3"/>
        <v>1.0643693107932379</v>
      </c>
      <c r="I9" s="13">
        <f t="shared" si="0"/>
        <v>1</v>
      </c>
      <c r="J9" s="39"/>
      <c r="K9" s="39"/>
      <c r="L9" s="40"/>
      <c r="M9" s="41">
        <f>SUM(M4:M8)</f>
        <v>375600</v>
      </c>
    </row>
    <row r="10" spans="1:13" x14ac:dyDescent="0.4">
      <c r="A10" s="18"/>
      <c r="B10" s="19" t="s">
        <v>6</v>
      </c>
      <c r="C10" s="42">
        <f>AVERAGE(C4:C8)</f>
        <v>307.60000000000002</v>
      </c>
      <c r="D10" s="42">
        <f>AVERAGE(D4:D8)</f>
        <v>334.2</v>
      </c>
      <c r="E10" s="42">
        <f>AVERAGE(E4:E8)</f>
        <v>149.4</v>
      </c>
      <c r="F10" s="42">
        <f>AVERAGE(F4:F8)</f>
        <v>178</v>
      </c>
      <c r="G10" s="42">
        <f>AVERAGE(G4:G8)</f>
        <v>327.39999999999998</v>
      </c>
      <c r="H10" s="21">
        <f t="shared" si="3"/>
        <v>1.0643693107932377</v>
      </c>
      <c r="I10" s="43"/>
      <c r="J10" s="43"/>
      <c r="K10" s="43"/>
      <c r="L10" s="19"/>
      <c r="M10" s="44"/>
    </row>
    <row r="11" spans="1:13" x14ac:dyDescent="0.4">
      <c r="A11" s="18"/>
      <c r="B11" s="19" t="s">
        <v>7</v>
      </c>
      <c r="C11" s="42">
        <f>MAX(C4:C8)</f>
        <v>483</v>
      </c>
      <c r="D11" s="42">
        <f>MAX(D4:D8)</f>
        <v>500</v>
      </c>
      <c r="E11" s="42">
        <f>MAX(E4:E8)</f>
        <v>250</v>
      </c>
      <c r="F11" s="42">
        <f>MAX(F4:F8)</f>
        <v>300</v>
      </c>
      <c r="G11" s="42">
        <f>MAX(G4:G8)</f>
        <v>550</v>
      </c>
      <c r="H11" s="21">
        <f t="shared" si="3"/>
        <v>1.1387163561076605</v>
      </c>
      <c r="I11" s="43"/>
      <c r="J11" s="43"/>
      <c r="K11" s="43"/>
      <c r="L11" s="19"/>
      <c r="M11" s="44"/>
    </row>
    <row r="12" spans="1:13" ht="19.5" thickBot="1" x14ac:dyDescent="0.45">
      <c r="A12" s="30"/>
      <c r="B12" s="31" t="s">
        <v>8</v>
      </c>
      <c r="C12" s="45">
        <f>MIN(C4:C8)</f>
        <v>182</v>
      </c>
      <c r="D12" s="45">
        <f>MIN(D4:D8)</f>
        <v>200</v>
      </c>
      <c r="E12" s="45">
        <f>MIN(E4:E8)</f>
        <v>87</v>
      </c>
      <c r="F12" s="45">
        <f>MIN(F4:F8)</f>
        <v>90</v>
      </c>
      <c r="G12" s="45">
        <f>MIN(G4:G8)</f>
        <v>187</v>
      </c>
      <c r="H12" s="33">
        <f t="shared" si="3"/>
        <v>1.0274725274725274</v>
      </c>
      <c r="I12" s="46"/>
      <c r="J12" s="46"/>
      <c r="K12" s="46"/>
      <c r="L12" s="31"/>
      <c r="M12" s="47"/>
    </row>
    <row r="14" spans="1:13" ht="19.5" thickBot="1" x14ac:dyDescent="0.45">
      <c r="A14" s="1" t="s">
        <v>18</v>
      </c>
    </row>
    <row r="15" spans="1:13" ht="19.5" thickBot="1" x14ac:dyDescent="0.45">
      <c r="A15" s="3" t="s">
        <v>15</v>
      </c>
      <c r="B15" s="4" t="s">
        <v>0</v>
      </c>
      <c r="C15" s="8" t="s">
        <v>16</v>
      </c>
    </row>
    <row r="16" spans="1:13" x14ac:dyDescent="0.4">
      <c r="A16" s="9">
        <v>101</v>
      </c>
      <c r="B16" s="10" t="s">
        <v>19</v>
      </c>
      <c r="C16" s="48">
        <v>110</v>
      </c>
      <c r="M16" s="1" t="s">
        <v>12</v>
      </c>
    </row>
    <row r="17" spans="1:3" x14ac:dyDescent="0.4">
      <c r="A17" s="18">
        <v>102</v>
      </c>
      <c r="B17" s="19" t="s">
        <v>20</v>
      </c>
      <c r="C17" s="49">
        <v>390</v>
      </c>
    </row>
    <row r="18" spans="1:3" x14ac:dyDescent="0.4">
      <c r="A18" s="18">
        <v>103</v>
      </c>
      <c r="B18" s="19" t="s">
        <v>21</v>
      </c>
      <c r="C18" s="49">
        <v>220</v>
      </c>
    </row>
    <row r="19" spans="1:3" x14ac:dyDescent="0.4">
      <c r="A19" s="27">
        <v>104</v>
      </c>
      <c r="B19" s="28" t="s">
        <v>22</v>
      </c>
      <c r="C19" s="49">
        <v>300</v>
      </c>
    </row>
    <row r="20" spans="1:3" ht="19.5" thickBot="1" x14ac:dyDescent="0.45">
      <c r="A20" s="30">
        <v>105</v>
      </c>
      <c r="B20" s="31" t="s">
        <v>24</v>
      </c>
      <c r="C20" s="50">
        <v>280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安藤奈津</dc:creator>
  <cp:lastModifiedBy>孝一 佐藤</cp:lastModifiedBy>
  <cp:lastPrinted>2015-10-03T12:13:49Z</cp:lastPrinted>
  <dcterms:created xsi:type="dcterms:W3CDTF">2015-10-03T08:15:16Z</dcterms:created>
  <dcterms:modified xsi:type="dcterms:W3CDTF">2023-09-15T07:11:42Z</dcterms:modified>
</cp:coreProperties>
</file>